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6.105.2\Doc\10. Ярослав Геннадьевич\ТЭК\Тариф 2024\Тариф технологическое присоединение на 2024 год\"/>
    </mc:Choice>
  </mc:AlternateContent>
  <xr:revisionPtr revIDLastSave="0" documentId="13_ncr:1_{F269764D-0F76-4B70-AFC3-5B5683508062}" xr6:coauthVersionLast="47" xr6:coauthVersionMax="47" xr10:uidLastSave="{00000000-0000-0000-0000-000000000000}"/>
  <bookViews>
    <workbookView xWindow="-120" yWindow="-120" windowWidth="29040" windowHeight="15720" tabRatio="797" activeTab="6" xr2:uid="{00000000-000D-0000-FFFF-FFFF00000000}"/>
  </bookViews>
  <sheets>
    <sheet name="Приложение 2" sheetId="106" r:id="rId1"/>
    <sheet name="Приложение 3" sheetId="107" r:id="rId2"/>
    <sheet name="2020" sheetId="110" state="hidden" r:id="rId3"/>
    <sheet name="2021" sheetId="111" state="hidden" r:id="rId4"/>
    <sheet name="2022" sheetId="112" state="hidden" r:id="rId5"/>
    <sheet name="Приложение 4" sheetId="108" r:id="rId6"/>
    <sheet name="Приложение 5" sheetId="109" r:id="rId7"/>
  </sheets>
  <definedNames>
    <definedName name="_xlnm.Print_Area" localSheetId="2">'2020'!$A$1:$D$16</definedName>
    <definedName name="_xlnm.Print_Area" localSheetId="3">'2021'!$A$1:$D$16</definedName>
    <definedName name="_xlnm.Print_Area" localSheetId="4">'2022'!$A$1:$D$16</definedName>
    <definedName name="_xlnm.Print_Area" localSheetId="0">'Приложение 2'!$A$1:$C$10</definedName>
    <definedName name="_xlnm.Print_Area" localSheetId="1">'Приложение 3'!$A$1:$D$16</definedName>
    <definedName name="_xlnm.Print_Area" localSheetId="5">'Приложение 4'!$A$1:$K$28</definedName>
    <definedName name="_xlnm.Print_Area" localSheetId="6">'Приложение 5'!$A$1:$H$28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07" l="1"/>
  <c r="D14" i="107"/>
  <c r="B14" i="107"/>
  <c r="C13" i="107"/>
  <c r="D13" i="107"/>
  <c r="B13" i="107"/>
  <c r="C10" i="107"/>
  <c r="D10" i="107"/>
  <c r="B10" i="107"/>
  <c r="C9" i="107"/>
  <c r="D9" i="107"/>
  <c r="B9" i="107"/>
  <c r="D10" i="112"/>
  <c r="C10" i="112"/>
  <c r="B10" i="112"/>
  <c r="B8" i="112" s="1"/>
  <c r="D14" i="112"/>
  <c r="C14" i="112"/>
  <c r="C9" i="106"/>
  <c r="B9" i="106"/>
  <c r="D12" i="110"/>
  <c r="C12" i="110"/>
  <c r="B12" i="110"/>
  <c r="D8" i="110"/>
  <c r="C8" i="110"/>
  <c r="B8" i="110"/>
  <c r="D12" i="111"/>
  <c r="C12" i="111"/>
  <c r="B12" i="111"/>
  <c r="D8" i="111"/>
  <c r="C8" i="111"/>
  <c r="B8" i="111"/>
  <c r="D12" i="112"/>
  <c r="C12" i="112"/>
  <c r="B12" i="112"/>
  <c r="C8" i="112"/>
  <c r="D8" i="112"/>
  <c r="D13" i="112"/>
  <c r="C13" i="112"/>
  <c r="B13" i="112"/>
  <c r="B14" i="112"/>
  <c r="D13" i="111" l="1"/>
  <c r="C13" i="111"/>
  <c r="B13" i="111"/>
  <c r="D13" i="110"/>
  <c r="C13" i="110"/>
  <c r="B13" i="110"/>
  <c r="C12" i="107" l="1"/>
  <c r="D12" i="107"/>
  <c r="B12" i="107"/>
</calcChain>
</file>

<file path=xl/sharedStrings.xml><?xml version="1.0" encoding="utf-8"?>
<sst xmlns="http://schemas.openxmlformats.org/spreadsheetml/2006/main" count="153" uniqueCount="54">
  <si>
    <t>2.</t>
  </si>
  <si>
    <t>0,4 кВ</t>
  </si>
  <si>
    <t>35 кВ</t>
  </si>
  <si>
    <t>1.</t>
  </si>
  <si>
    <t>3.</t>
  </si>
  <si>
    <t>4.</t>
  </si>
  <si>
    <t>5.</t>
  </si>
  <si>
    <t>6.</t>
  </si>
  <si>
    <t>Наименование мероприятий</t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</si>
  <si>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</si>
  <si>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</si>
  <si>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</si>
  <si>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</si>
  <si>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</si>
  <si>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</si>
  <si>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</si>
  <si>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</si>
  <si>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</si>
  <si>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</si>
  <si>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</si>
  <si>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</si>
  <si>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</si>
  <si>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</si>
  <si>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</si>
  <si>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</si>
  <si>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</si>
  <si>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</si>
  <si>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</si>
  <si>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</si>
  <si>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</si>
  <si>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</si>
  <si>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</si>
  <si>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</si>
  <si>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</si>
  <si>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От 670 до 8900 кВт - всего</t>
  </si>
  <si>
    <t>От 8900 кВт - всего</t>
  </si>
  <si>
    <t>Объекты генерации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</si>
  <si>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</si>
  <si>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</si>
  <si>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</si>
  <si>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</si>
  <si>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</si>
  <si>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</si>
  <si>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</si>
  <si>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</si>
  <si>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</si>
  <si>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 xml:space="preserve"> Приложение № 4</t>
  </si>
  <si>
    <t>Приложение № 5</t>
  </si>
  <si>
    <t>Приложение № 3</t>
  </si>
  <si>
    <t>Приложение № 2</t>
  </si>
  <si>
    <t>ИНФОРМАЦИЯ
о фактических средних данных
о присоединенных объемах максимальной мощности ООО "ТЭК" 
за 3 предыдущих года по каждому мероприятию</t>
  </si>
  <si>
    <t xml:space="preserve">ИНФОРМАЦИЯ
об осуществлении технологического присоединения по договорам,
заключенным ООО "ТЭК" за текущий год на 30.09.2023 </t>
  </si>
  <si>
    <t>Данные представлены оперативно на 30.09.2023г.</t>
  </si>
  <si>
    <t>ИНФОРМАЦИЯ
о поданных заявках на технологическое присоединение за текущий год на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</si>
</sst>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$_-;\-* #,##0.00_$_-;_-* &quot;-&quot;??_$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2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48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</cellXfs>
  <cellStyles count="14">
    <cellStyle name="_!!! отчетные Форматы минэнерго к ИП 2011 (1.11.10)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5" xr:uid="{00000000-0005-0000-0000-000005000000}"/>
    <cellStyle name="Обычный 6" xfId="6" xr:uid="{00000000-0005-0000-0000-000006000000}"/>
    <cellStyle name="Обычный_! СВОД калькуляция 2010 (с занесением данных от ЦФО) испр 24.11.09" xfId="7" xr:uid="{00000000-0005-0000-0000-000007000000}"/>
    <cellStyle name="Процентный 2" xfId="8" xr:uid="{00000000-0005-0000-0000-000008000000}"/>
    <cellStyle name="Процентный 3" xfId="9" xr:uid="{00000000-0005-0000-0000-000009000000}"/>
    <cellStyle name="Стиль 1" xfId="10" xr:uid="{00000000-0005-0000-0000-00000A000000}"/>
    <cellStyle name="Финансовый 2" xfId="11" xr:uid="{00000000-0005-0000-0000-00000B000000}"/>
    <cellStyle name="Финансовый 3" xfId="12" xr:uid="{00000000-0005-0000-0000-00000C000000}"/>
    <cellStyle name="Формула_GRES.2007.5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10"/>
  <sheetViews>
    <sheetView showGridLines="0" view="pageBreakPreview" zoomScale="80" zoomScaleNormal="100" zoomScaleSheetLayoutView="80" workbookViewId="0">
      <selection activeCell="B9" sqref="B9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ht="18.75" customHeight="1" x14ac:dyDescent="0.2">
      <c r="B1" s="33" t="s">
        <v>49</v>
      </c>
      <c r="C1" s="33"/>
      <c r="D1" s="6"/>
    </row>
    <row r="2" spans="1:4" ht="59.25" customHeight="1" x14ac:dyDescent="0.2">
      <c r="B2" s="33" t="s">
        <v>45</v>
      </c>
      <c r="C2" s="33"/>
      <c r="D2" s="6"/>
    </row>
    <row r="3" spans="1:4" x14ac:dyDescent="0.2">
      <c r="A3" s="1"/>
      <c r="B3" s="1"/>
      <c r="C3" s="1"/>
    </row>
    <row r="4" spans="1:4" ht="84.75" customHeight="1" x14ac:dyDescent="0.2">
      <c r="A4" s="34" t="s">
        <v>50</v>
      </c>
      <c r="B4" s="34"/>
      <c r="C4" s="34"/>
    </row>
    <row r="5" spans="1:4" ht="15.75" x14ac:dyDescent="0.2">
      <c r="A5" s="9"/>
      <c r="B5" s="9"/>
      <c r="C5" s="9"/>
    </row>
    <row r="6" spans="1:4" ht="15.75" x14ac:dyDescent="0.2">
      <c r="A6" s="9"/>
      <c r="B6" s="9"/>
      <c r="C6" s="9"/>
    </row>
    <row r="7" spans="1:4" ht="64.5" customHeight="1" x14ac:dyDescent="0.2">
      <c r="A7" s="5" t="s">
        <v>8</v>
      </c>
      <c r="B7" s="5" t="s">
        <v>9</v>
      </c>
      <c r="C7" s="19" t="s">
        <v>20</v>
      </c>
    </row>
    <row r="8" spans="1:4" ht="64.5" customHeight="1" x14ac:dyDescent="0.2">
      <c r="A8" s="8" t="s">
        <v>10</v>
      </c>
      <c r="B8" s="7">
        <v>0</v>
      </c>
      <c r="C8" s="7">
        <v>0</v>
      </c>
    </row>
    <row r="9" spans="1:4" ht="84.75" customHeight="1" x14ac:dyDescent="0.2">
      <c r="A9" s="4" t="s">
        <v>11</v>
      </c>
      <c r="B9" s="7">
        <f>127.37416+787.22971+826.89636+728.49359+357.01083+260.52807+9590.9821</f>
        <v>12678.514819999999</v>
      </c>
      <c r="C9" s="7">
        <f>15+100+450+450+150+150+197</f>
        <v>1512</v>
      </c>
    </row>
    <row r="10" spans="1:4" ht="66" customHeight="1" x14ac:dyDescent="0.2">
      <c r="A10" s="8" t="s">
        <v>12</v>
      </c>
      <c r="B10" s="7">
        <v>0</v>
      </c>
      <c r="C10" s="7">
        <v>0</v>
      </c>
    </row>
  </sheetData>
  <mergeCells count="3">
    <mergeCell ref="B1:C1"/>
    <mergeCell ref="A4:C4"/>
    <mergeCell ref="B2:C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E15"/>
  <sheetViews>
    <sheetView showGridLines="0" view="pageBreakPreview" zoomScale="80" zoomScaleNormal="100" zoomScaleSheetLayoutView="80" workbookViewId="0">
      <selection activeCell="H12" sqref="H12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5" width="15.7109375" customWidth="1"/>
  </cols>
  <sheetData>
    <row r="1" spans="1:5" x14ac:dyDescent="0.2">
      <c r="C1" s="33" t="s">
        <v>48</v>
      </c>
      <c r="D1" s="33"/>
      <c r="E1" s="6"/>
    </row>
    <row r="2" spans="1:5" ht="55.5" customHeight="1" x14ac:dyDescent="0.2">
      <c r="C2" s="33" t="s">
        <v>45</v>
      </c>
      <c r="D2" s="33"/>
      <c r="E2" s="6"/>
    </row>
    <row r="3" spans="1:5" x14ac:dyDescent="0.2">
      <c r="A3" s="1"/>
      <c r="B3" s="1"/>
      <c r="C3" s="1"/>
      <c r="D3" s="1"/>
    </row>
    <row r="4" spans="1:5" ht="77.25" customHeight="1" x14ac:dyDescent="0.2">
      <c r="A4" s="34" t="s">
        <v>43</v>
      </c>
      <c r="B4" s="34"/>
      <c r="C4" s="34"/>
      <c r="D4" s="34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5" t="s">
        <v>8</v>
      </c>
      <c r="B7" s="5" t="s">
        <v>19</v>
      </c>
      <c r="C7" s="5" t="s">
        <v>13</v>
      </c>
      <c r="D7" s="5" t="s">
        <v>18</v>
      </c>
    </row>
    <row r="8" spans="1:5" ht="75" customHeight="1" x14ac:dyDescent="0.2">
      <c r="A8" s="8" t="s">
        <v>14</v>
      </c>
      <c r="B8" s="17">
        <v>0</v>
      </c>
      <c r="C8" s="17">
        <v>0</v>
      </c>
      <c r="D8" s="17">
        <v>0</v>
      </c>
    </row>
    <row r="9" spans="1:5" ht="25.5" customHeight="1" x14ac:dyDescent="0.2">
      <c r="A9" s="3" t="s">
        <v>15</v>
      </c>
      <c r="B9" s="7">
        <f>'2022'!B9</f>
        <v>948.03623000000005</v>
      </c>
      <c r="C9" s="7">
        <f>'2022'!C9</f>
        <v>0.35399999999999998</v>
      </c>
      <c r="D9" s="7">
        <f>'2022'!D9</f>
        <v>197</v>
      </c>
    </row>
    <row r="10" spans="1:5" ht="25.5" customHeight="1" x14ac:dyDescent="0.2">
      <c r="A10" s="3" t="s">
        <v>16</v>
      </c>
      <c r="B10" s="7">
        <f>'2022'!B10</f>
        <v>21549.434440000001</v>
      </c>
      <c r="C10" s="7">
        <f>'2022'!C10</f>
        <v>2.4699999999999998</v>
      </c>
      <c r="D10" s="7">
        <f>'2022'!D10</f>
        <v>1347</v>
      </c>
      <c r="E10" s="21"/>
    </row>
    <row r="11" spans="1:5" ht="24" customHeight="1" x14ac:dyDescent="0.2">
      <c r="A11" s="3" t="s">
        <v>2</v>
      </c>
      <c r="B11" s="7">
        <v>0</v>
      </c>
      <c r="C11" s="18">
        <v>0</v>
      </c>
      <c r="D11" s="18">
        <v>0</v>
      </c>
    </row>
    <row r="12" spans="1:5" ht="84.75" customHeight="1" x14ac:dyDescent="0.2">
      <c r="A12" s="4" t="s">
        <v>17</v>
      </c>
      <c r="B12" s="17">
        <f>B13+B14+B15</f>
        <v>916.38535666666667</v>
      </c>
      <c r="C12" s="17">
        <f t="shared" ref="C12:D12" si="0">C13+C14+C15</f>
        <v>1.734</v>
      </c>
      <c r="D12" s="17">
        <f t="shared" si="0"/>
        <v>495.66666666666663</v>
      </c>
    </row>
    <row r="13" spans="1:5" ht="23.25" customHeight="1" x14ac:dyDescent="0.2">
      <c r="A13" s="3" t="s">
        <v>15</v>
      </c>
      <c r="B13" s="18">
        <f>('2020'!B13+'2021'!B13+'2022'!B13)/3</f>
        <v>626.9898566666667</v>
      </c>
      <c r="C13" s="18">
        <f>('2020'!C13+'2021'!C13+'2022'!C13)/3</f>
        <v>0.57300000000000006</v>
      </c>
      <c r="D13" s="18">
        <f>('2020'!D13+'2021'!D13+'2022'!D13)/3</f>
        <v>133.66666666666666</v>
      </c>
      <c r="E13" s="31"/>
    </row>
    <row r="14" spans="1:5" ht="24" customHeight="1" x14ac:dyDescent="0.2">
      <c r="A14" s="3" t="s">
        <v>16</v>
      </c>
      <c r="B14" s="7">
        <f>'2022'!B14</f>
        <v>289.39549999999997</v>
      </c>
      <c r="C14" s="7">
        <f>'2022'!C14</f>
        <v>1.161</v>
      </c>
      <c r="D14" s="7">
        <f>'2022'!D14</f>
        <v>362</v>
      </c>
      <c r="E14" s="31"/>
    </row>
    <row r="15" spans="1:5" ht="24" customHeight="1" x14ac:dyDescent="0.2">
      <c r="A15" s="3" t="s">
        <v>2</v>
      </c>
      <c r="B15" s="7">
        <v>0</v>
      </c>
      <c r="C15" s="18">
        <v>0</v>
      </c>
      <c r="D15" s="18">
        <v>0</v>
      </c>
      <c r="E15" s="31"/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6B26-8BE3-412D-8148-B3404BFE5C33}">
  <sheetPr>
    <tabColor rgb="FF00B050"/>
    <pageSetUpPr fitToPage="1"/>
  </sheetPr>
  <dimension ref="A1:E15"/>
  <sheetViews>
    <sheetView showGridLines="0" view="pageBreakPreview" zoomScale="80" zoomScaleNormal="100" zoomScaleSheetLayoutView="80" workbookViewId="0">
      <selection activeCell="J18" sqref="J18:J19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5" width="15.7109375" customWidth="1"/>
  </cols>
  <sheetData>
    <row r="1" spans="1:5" x14ac:dyDescent="0.2">
      <c r="C1" s="33" t="s">
        <v>48</v>
      </c>
      <c r="D1" s="33"/>
      <c r="E1" s="6"/>
    </row>
    <row r="2" spans="1:5" ht="55.5" customHeight="1" x14ac:dyDescent="0.2">
      <c r="C2" s="33" t="s">
        <v>45</v>
      </c>
      <c r="D2" s="33"/>
      <c r="E2" s="6"/>
    </row>
    <row r="3" spans="1:5" x14ac:dyDescent="0.2">
      <c r="A3" s="1"/>
      <c r="B3" s="1"/>
      <c r="C3" s="1"/>
      <c r="D3" s="1"/>
    </row>
    <row r="4" spans="1:5" ht="77.25" customHeight="1" x14ac:dyDescent="0.2">
      <c r="A4" s="34" t="s">
        <v>43</v>
      </c>
      <c r="B4" s="34"/>
      <c r="C4" s="34"/>
      <c r="D4" s="34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32" t="s">
        <v>8</v>
      </c>
      <c r="B7" s="32" t="s">
        <v>19</v>
      </c>
      <c r="C7" s="32" t="s">
        <v>13</v>
      </c>
      <c r="D7" s="32" t="s">
        <v>18</v>
      </c>
    </row>
    <row r="8" spans="1:5" ht="75" customHeight="1" x14ac:dyDescent="0.2">
      <c r="A8" s="8" t="s">
        <v>14</v>
      </c>
      <c r="B8" s="17">
        <f>B9+B10+B11</f>
        <v>0</v>
      </c>
      <c r="C8" s="17">
        <f t="shared" ref="C8:D8" si="0">C9+C10+C11</f>
        <v>0</v>
      </c>
      <c r="D8" s="17">
        <f t="shared" si="0"/>
        <v>0</v>
      </c>
    </row>
    <row r="9" spans="1:5" ht="25.5" customHeight="1" x14ac:dyDescent="0.2">
      <c r="A9" s="3" t="s">
        <v>15</v>
      </c>
      <c r="B9" s="7">
        <v>0</v>
      </c>
      <c r="C9" s="18">
        <v>0</v>
      </c>
      <c r="D9" s="18">
        <v>0</v>
      </c>
    </row>
    <row r="10" spans="1:5" ht="25.5" customHeight="1" x14ac:dyDescent="0.2">
      <c r="A10" s="3" t="s">
        <v>16</v>
      </c>
      <c r="B10" s="7">
        <v>0</v>
      </c>
      <c r="C10" s="18">
        <v>0</v>
      </c>
      <c r="D10" s="18">
        <v>0</v>
      </c>
      <c r="E10" s="21"/>
    </row>
    <row r="11" spans="1:5" ht="24" customHeight="1" x14ac:dyDescent="0.2">
      <c r="A11" s="3" t="s">
        <v>2</v>
      </c>
      <c r="B11" s="7">
        <v>0</v>
      </c>
      <c r="C11" s="18">
        <v>0</v>
      </c>
      <c r="D11" s="18">
        <v>0</v>
      </c>
    </row>
    <row r="12" spans="1:5" ht="84.75" customHeight="1" x14ac:dyDescent="0.2">
      <c r="A12" s="4" t="s">
        <v>17</v>
      </c>
      <c r="B12" s="17">
        <f>B13+B14+B15</f>
        <v>1104.9459999999999</v>
      </c>
      <c r="C12" s="17">
        <f t="shared" ref="C12:D12" si="1">C13+C14+C15</f>
        <v>1.05</v>
      </c>
      <c r="D12" s="17">
        <f t="shared" si="1"/>
        <v>21</v>
      </c>
    </row>
    <row r="13" spans="1:5" ht="23.25" customHeight="1" x14ac:dyDescent="0.2">
      <c r="A13" s="3" t="s">
        <v>15</v>
      </c>
      <c r="B13" s="18">
        <f>978.62+126.326</f>
        <v>1104.9459999999999</v>
      </c>
      <c r="C13" s="18">
        <f>0.93+0.12</f>
        <v>1.05</v>
      </c>
      <c r="D13" s="18">
        <f>6+15</f>
        <v>21</v>
      </c>
      <c r="E13" s="31"/>
    </row>
    <row r="14" spans="1:5" ht="24" customHeight="1" x14ac:dyDescent="0.2">
      <c r="A14" s="3" t="s">
        <v>16</v>
      </c>
      <c r="B14" s="7">
        <v>0</v>
      </c>
      <c r="C14" s="18">
        <v>0</v>
      </c>
      <c r="D14" s="18">
        <v>0</v>
      </c>
      <c r="E14" s="31"/>
    </row>
    <row r="15" spans="1:5" ht="24" customHeight="1" x14ac:dyDescent="0.2">
      <c r="A15" s="3" t="s">
        <v>2</v>
      </c>
      <c r="B15" s="7">
        <v>0</v>
      </c>
      <c r="C15" s="18">
        <v>0</v>
      </c>
      <c r="D15" s="18">
        <v>0</v>
      </c>
      <c r="E15" s="31"/>
    </row>
  </sheetData>
  <mergeCells count="3">
    <mergeCell ref="C1:D1"/>
    <mergeCell ref="C2:D2"/>
    <mergeCell ref="A4:D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D1B0-9394-4059-9571-C1C11E7EA160}">
  <sheetPr>
    <tabColor rgb="FF00B050"/>
    <pageSetUpPr fitToPage="1"/>
  </sheetPr>
  <dimension ref="A1:E15"/>
  <sheetViews>
    <sheetView showGridLines="0" view="pageBreakPreview" zoomScale="80" zoomScaleNormal="100" zoomScaleSheetLayoutView="80" workbookViewId="0">
      <selection activeCell="J18" sqref="J18:J19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5" width="15.7109375" customWidth="1"/>
  </cols>
  <sheetData>
    <row r="1" spans="1:5" x14ac:dyDescent="0.2">
      <c r="C1" s="33" t="s">
        <v>48</v>
      </c>
      <c r="D1" s="33"/>
      <c r="E1" s="6"/>
    </row>
    <row r="2" spans="1:5" ht="55.5" customHeight="1" x14ac:dyDescent="0.2">
      <c r="C2" s="33" t="s">
        <v>45</v>
      </c>
      <c r="D2" s="33"/>
      <c r="E2" s="6"/>
    </row>
    <row r="3" spans="1:5" x14ac:dyDescent="0.2">
      <c r="A3" s="1"/>
      <c r="B3" s="1"/>
      <c r="C3" s="1"/>
      <c r="D3" s="1"/>
    </row>
    <row r="4" spans="1:5" ht="77.25" customHeight="1" x14ac:dyDescent="0.2">
      <c r="A4" s="34" t="s">
        <v>43</v>
      </c>
      <c r="B4" s="34"/>
      <c r="C4" s="34"/>
      <c r="D4" s="34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32" t="s">
        <v>8</v>
      </c>
      <c r="B7" s="32" t="s">
        <v>19</v>
      </c>
      <c r="C7" s="32" t="s">
        <v>13</v>
      </c>
      <c r="D7" s="32" t="s">
        <v>18</v>
      </c>
    </row>
    <row r="8" spans="1:5" ht="75" customHeight="1" x14ac:dyDescent="0.2">
      <c r="A8" s="8" t="s">
        <v>14</v>
      </c>
      <c r="B8" s="17">
        <f>B9+B10+B11</f>
        <v>0</v>
      </c>
      <c r="C8" s="17">
        <f t="shared" ref="C8:D8" si="0">C9+C10+C11</f>
        <v>0</v>
      </c>
      <c r="D8" s="17">
        <f t="shared" si="0"/>
        <v>0</v>
      </c>
    </row>
    <row r="9" spans="1:5" ht="25.5" customHeight="1" x14ac:dyDescent="0.2">
      <c r="A9" s="3" t="s">
        <v>15</v>
      </c>
      <c r="B9" s="7">
        <v>0</v>
      </c>
      <c r="C9" s="18">
        <v>0</v>
      </c>
      <c r="D9" s="18">
        <v>0</v>
      </c>
    </row>
    <row r="10" spans="1:5" ht="25.5" customHeight="1" x14ac:dyDescent="0.2">
      <c r="A10" s="3" t="s">
        <v>16</v>
      </c>
      <c r="B10" s="7">
        <v>0</v>
      </c>
      <c r="C10" s="18">
        <v>0</v>
      </c>
      <c r="D10" s="18">
        <v>0</v>
      </c>
      <c r="E10" s="21"/>
    </row>
    <row r="11" spans="1:5" ht="24" customHeight="1" x14ac:dyDescent="0.2">
      <c r="A11" s="3" t="s">
        <v>2</v>
      </c>
      <c r="B11" s="7">
        <v>0</v>
      </c>
      <c r="C11" s="18">
        <v>0</v>
      </c>
      <c r="D11" s="18">
        <v>0</v>
      </c>
    </row>
    <row r="12" spans="1:5" ht="84.75" customHeight="1" x14ac:dyDescent="0.2">
      <c r="A12" s="4" t="s">
        <v>17</v>
      </c>
      <c r="B12" s="17">
        <f>B13+B14+B15</f>
        <v>498.02927</v>
      </c>
      <c r="C12" s="17">
        <f t="shared" ref="C12:D12" si="1">C13+C14+C15</f>
        <v>0.45399999999999996</v>
      </c>
      <c r="D12" s="17">
        <f t="shared" si="1"/>
        <v>215</v>
      </c>
    </row>
    <row r="13" spans="1:5" ht="23.25" customHeight="1" x14ac:dyDescent="0.2">
      <c r="A13" s="3" t="s">
        <v>15</v>
      </c>
      <c r="B13" s="18">
        <f>258.14057+194.50849+45.38021</f>
        <v>498.02927</v>
      </c>
      <c r="C13" s="18">
        <f>0.295+0.141+0.018</f>
        <v>0.45399999999999996</v>
      </c>
      <c r="D13" s="18">
        <f>35+100+80</f>
        <v>215</v>
      </c>
      <c r="E13" s="31"/>
    </row>
    <row r="14" spans="1:5" ht="24" customHeight="1" x14ac:dyDescent="0.2">
      <c r="A14" s="3" t="s">
        <v>16</v>
      </c>
      <c r="B14" s="7">
        <v>0</v>
      </c>
      <c r="C14" s="18">
        <v>0</v>
      </c>
      <c r="D14" s="18">
        <v>0</v>
      </c>
      <c r="E14" s="31"/>
    </row>
    <row r="15" spans="1:5" ht="24" customHeight="1" x14ac:dyDescent="0.2">
      <c r="A15" s="3" t="s">
        <v>2</v>
      </c>
      <c r="B15" s="7">
        <v>0</v>
      </c>
      <c r="C15" s="18">
        <v>0</v>
      </c>
      <c r="D15" s="18">
        <v>0</v>
      </c>
      <c r="E15" s="31"/>
    </row>
  </sheetData>
  <mergeCells count="3">
    <mergeCell ref="C1:D1"/>
    <mergeCell ref="C2:D2"/>
    <mergeCell ref="A4:D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37C0-1B70-4148-864B-C355B4896344}">
  <sheetPr>
    <tabColor rgb="FF00B050"/>
    <pageSetUpPr fitToPage="1"/>
  </sheetPr>
  <dimension ref="A1:E15"/>
  <sheetViews>
    <sheetView showGridLines="0" view="pageBreakPreview" zoomScale="80" zoomScaleNormal="100" zoomScaleSheetLayoutView="80" workbookViewId="0">
      <selection activeCell="J18" sqref="J18:J19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5" width="15.7109375" customWidth="1"/>
  </cols>
  <sheetData>
    <row r="1" spans="1:5" x14ac:dyDescent="0.2">
      <c r="C1" s="33" t="s">
        <v>48</v>
      </c>
      <c r="D1" s="33"/>
      <c r="E1" s="6"/>
    </row>
    <row r="2" spans="1:5" ht="55.5" customHeight="1" x14ac:dyDescent="0.2">
      <c r="C2" s="33" t="s">
        <v>45</v>
      </c>
      <c r="D2" s="33"/>
      <c r="E2" s="6"/>
    </row>
    <row r="3" spans="1:5" x14ac:dyDescent="0.2">
      <c r="A3" s="1"/>
      <c r="B3" s="1"/>
      <c r="C3" s="1"/>
      <c r="D3" s="1"/>
    </row>
    <row r="4" spans="1:5" ht="77.25" customHeight="1" x14ac:dyDescent="0.2">
      <c r="A4" s="34" t="s">
        <v>43</v>
      </c>
      <c r="B4" s="34"/>
      <c r="C4" s="34"/>
      <c r="D4" s="34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32" t="s">
        <v>8</v>
      </c>
      <c r="B7" s="32" t="s">
        <v>19</v>
      </c>
      <c r="C7" s="32" t="s">
        <v>13</v>
      </c>
      <c r="D7" s="32" t="s">
        <v>18</v>
      </c>
    </row>
    <row r="8" spans="1:5" ht="75" customHeight="1" x14ac:dyDescent="0.2">
      <c r="A8" s="8" t="s">
        <v>14</v>
      </c>
      <c r="B8" s="17">
        <f>B9+B10+B11</f>
        <v>22497.470670000002</v>
      </c>
      <c r="C8" s="17">
        <f t="shared" ref="C8:D8" si="0">C9+C10+C11</f>
        <v>2.8239999999999998</v>
      </c>
      <c r="D8" s="17">
        <f t="shared" si="0"/>
        <v>1544</v>
      </c>
    </row>
    <row r="9" spans="1:5" ht="25.5" customHeight="1" x14ac:dyDescent="0.2">
      <c r="A9" s="3" t="s">
        <v>15</v>
      </c>
      <c r="B9" s="7">
        <v>948.03623000000005</v>
      </c>
      <c r="C9" s="18">
        <v>0.35399999999999998</v>
      </c>
      <c r="D9" s="18">
        <v>197</v>
      </c>
    </row>
    <row r="10" spans="1:5" ht="25.5" customHeight="1" x14ac:dyDescent="0.2">
      <c r="A10" s="3" t="s">
        <v>16</v>
      </c>
      <c r="B10" s="7">
        <f>770.8047+813.27135+720.36859+525.42229+18624.66751+94.9</f>
        <v>21549.434440000001</v>
      </c>
      <c r="C10" s="18">
        <f>0.295+0.34+0.2+0.4+1.235</f>
        <v>2.4699999999999998</v>
      </c>
      <c r="D10" s="18">
        <f>100+450+450+150+197</f>
        <v>1347</v>
      </c>
      <c r="E10" s="21"/>
    </row>
    <row r="11" spans="1:5" ht="24" customHeight="1" x14ac:dyDescent="0.2">
      <c r="A11" s="3" t="s">
        <v>2</v>
      </c>
      <c r="B11" s="7">
        <v>0</v>
      </c>
      <c r="C11" s="18">
        <v>0</v>
      </c>
      <c r="D11" s="18">
        <v>0</v>
      </c>
    </row>
    <row r="12" spans="1:5" ht="84.75" customHeight="1" x14ac:dyDescent="0.2">
      <c r="A12" s="4" t="s">
        <v>17</v>
      </c>
      <c r="B12" s="17">
        <f>B13+B14+B15</f>
        <v>567.38979999999992</v>
      </c>
      <c r="C12" s="17">
        <f t="shared" ref="C12" si="1">C13+C14+C15</f>
        <v>1.3760000000000001</v>
      </c>
      <c r="D12" s="17">
        <f t="shared" ref="D12" si="2">D13+D14+D15</f>
        <v>527</v>
      </c>
    </row>
    <row r="13" spans="1:5" ht="23.25" customHeight="1" x14ac:dyDescent="0.2">
      <c r="A13" s="3" t="s">
        <v>15</v>
      </c>
      <c r="B13" s="18">
        <f>74.399+203.5953</f>
        <v>277.99430000000001</v>
      </c>
      <c r="C13" s="18">
        <f>0.015+0.2</f>
        <v>0.21500000000000002</v>
      </c>
      <c r="D13" s="18">
        <f>15+150</f>
        <v>165</v>
      </c>
      <c r="E13" s="31"/>
    </row>
    <row r="14" spans="1:5" ht="24" customHeight="1" x14ac:dyDescent="0.2">
      <c r="A14" s="3" t="s">
        <v>16</v>
      </c>
      <c r="B14" s="18">
        <f>207.19838+82.19712</f>
        <v>289.39549999999997</v>
      </c>
      <c r="C14" s="18">
        <f>0.5+0.021+0.64</f>
        <v>1.161</v>
      </c>
      <c r="D14" s="18">
        <f>15+150+197</f>
        <v>362</v>
      </c>
      <c r="E14" s="31"/>
    </row>
    <row r="15" spans="1:5" ht="24" customHeight="1" x14ac:dyDescent="0.2">
      <c r="A15" s="3" t="s">
        <v>2</v>
      </c>
      <c r="B15" s="7">
        <v>0</v>
      </c>
      <c r="C15" s="18">
        <v>0</v>
      </c>
      <c r="D15" s="18">
        <v>0</v>
      </c>
      <c r="E15" s="31"/>
    </row>
  </sheetData>
  <mergeCells count="3">
    <mergeCell ref="C1:D1"/>
    <mergeCell ref="C2:D2"/>
    <mergeCell ref="A4:D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28"/>
  <sheetViews>
    <sheetView showGridLines="0" view="pageBreakPreview" topLeftCell="A4" zoomScale="80" zoomScaleNormal="100" zoomScaleSheetLayoutView="80" workbookViewId="0">
      <selection activeCell="B29" sqref="B29"/>
    </sheetView>
  </sheetViews>
  <sheetFormatPr defaultRowHeight="12.75" x14ac:dyDescent="0.2"/>
  <cols>
    <col min="1" max="1" width="5.7109375" customWidth="1"/>
    <col min="2" max="2" width="38.85546875" customWidth="1"/>
    <col min="3" max="11" width="10.7109375" customWidth="1"/>
  </cols>
  <sheetData>
    <row r="1" spans="1:12" x14ac:dyDescent="0.2">
      <c r="F1" s="33" t="s">
        <v>46</v>
      </c>
      <c r="G1" s="33"/>
      <c r="H1" s="33"/>
      <c r="I1" s="33"/>
      <c r="J1" s="33"/>
      <c r="K1" s="33"/>
      <c r="L1" s="6"/>
    </row>
    <row r="2" spans="1:12" ht="60" customHeight="1" x14ac:dyDescent="0.2">
      <c r="F2" s="6"/>
      <c r="G2" s="33" t="s">
        <v>45</v>
      </c>
      <c r="H2" s="33"/>
      <c r="I2" s="33"/>
      <c r="J2" s="33"/>
      <c r="K2" s="33"/>
      <c r="L2" s="6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77.25" customHeight="1" x14ac:dyDescent="0.2">
      <c r="B4" s="34" t="s">
        <v>51</v>
      </c>
      <c r="C4" s="34"/>
      <c r="D4" s="34"/>
      <c r="E4" s="34"/>
      <c r="F4" s="34"/>
      <c r="G4" s="34"/>
      <c r="H4" s="34"/>
      <c r="I4" s="34"/>
      <c r="J4" s="34"/>
      <c r="K4" s="34"/>
    </row>
    <row r="5" spans="1:12" ht="15.75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34.5" customHeight="1" x14ac:dyDescent="0.2">
      <c r="A6" s="36" t="s">
        <v>21</v>
      </c>
      <c r="B6" s="36"/>
      <c r="C6" s="36" t="s">
        <v>22</v>
      </c>
      <c r="D6" s="36"/>
      <c r="E6" s="36"/>
      <c r="F6" s="36" t="s">
        <v>23</v>
      </c>
      <c r="G6" s="36"/>
      <c r="H6" s="36"/>
      <c r="I6" s="39" t="s">
        <v>24</v>
      </c>
      <c r="J6" s="40"/>
      <c r="K6" s="41"/>
    </row>
    <row r="7" spans="1:12" ht="46.5" customHeight="1" x14ac:dyDescent="0.2">
      <c r="A7" s="36"/>
      <c r="B7" s="36"/>
      <c r="C7" s="5" t="s">
        <v>1</v>
      </c>
      <c r="D7" s="5" t="s">
        <v>25</v>
      </c>
      <c r="E7" s="5" t="s">
        <v>44</v>
      </c>
      <c r="F7" s="5" t="s">
        <v>1</v>
      </c>
      <c r="G7" s="5" t="s">
        <v>25</v>
      </c>
      <c r="H7" s="5" t="s">
        <v>44</v>
      </c>
      <c r="I7" s="5" t="s">
        <v>1</v>
      </c>
      <c r="J7" s="5" t="s">
        <v>25</v>
      </c>
      <c r="K7" s="5" t="s">
        <v>44</v>
      </c>
    </row>
    <row r="8" spans="1:12" ht="48.75" customHeight="1" x14ac:dyDescent="0.2">
      <c r="A8" s="12" t="s">
        <v>3</v>
      </c>
      <c r="B8" s="8" t="s">
        <v>27</v>
      </c>
      <c r="C8" s="28">
        <v>96</v>
      </c>
      <c r="D8" s="28">
        <v>0</v>
      </c>
      <c r="E8" s="28">
        <v>0</v>
      </c>
      <c r="F8" s="28">
        <v>865</v>
      </c>
      <c r="G8" s="28">
        <v>0</v>
      </c>
      <c r="H8" s="28">
        <v>0</v>
      </c>
      <c r="I8" s="26">
        <v>3131.55</v>
      </c>
      <c r="J8" s="22">
        <v>0</v>
      </c>
      <c r="K8" s="23">
        <v>0</v>
      </c>
    </row>
    <row r="9" spans="1:12" ht="15.75" x14ac:dyDescent="0.2">
      <c r="A9" s="13"/>
      <c r="B9" s="15" t="s">
        <v>28</v>
      </c>
      <c r="C9" s="42">
        <v>9</v>
      </c>
      <c r="D9" s="42">
        <v>0</v>
      </c>
      <c r="E9" s="42">
        <v>0</v>
      </c>
      <c r="F9" s="42">
        <v>97</v>
      </c>
      <c r="G9" s="42">
        <v>0</v>
      </c>
      <c r="H9" s="42">
        <v>0</v>
      </c>
      <c r="I9" s="44">
        <v>121.34</v>
      </c>
      <c r="J9" s="44">
        <v>0</v>
      </c>
      <c r="K9" s="44">
        <v>0</v>
      </c>
    </row>
    <row r="10" spans="1:12" ht="24" customHeight="1" x14ac:dyDescent="0.2">
      <c r="A10" s="14"/>
      <c r="B10" s="16" t="s">
        <v>29</v>
      </c>
      <c r="C10" s="43"/>
      <c r="D10" s="43"/>
      <c r="E10" s="43"/>
      <c r="F10" s="43"/>
      <c r="G10" s="43"/>
      <c r="H10" s="43"/>
      <c r="I10" s="45"/>
      <c r="J10" s="45"/>
      <c r="K10" s="45"/>
    </row>
    <row r="11" spans="1:12" ht="24" customHeight="1" x14ac:dyDescent="0.2">
      <c r="A11" s="12" t="s">
        <v>0</v>
      </c>
      <c r="B11" s="8" t="s">
        <v>30</v>
      </c>
      <c r="C11" s="27">
        <v>12</v>
      </c>
      <c r="D11" s="27">
        <v>1</v>
      </c>
      <c r="E11" s="27">
        <v>0</v>
      </c>
      <c r="F11" s="27">
        <v>1306</v>
      </c>
      <c r="G11" s="27">
        <v>150</v>
      </c>
      <c r="H11" s="27">
        <v>0</v>
      </c>
      <c r="I11" s="22">
        <v>475.33</v>
      </c>
      <c r="J11" s="25">
        <v>43.86</v>
      </c>
      <c r="K11" s="24">
        <v>0</v>
      </c>
    </row>
    <row r="12" spans="1:12" ht="15.75" x14ac:dyDescent="0.2">
      <c r="A12" s="13"/>
      <c r="B12" s="15" t="s">
        <v>28</v>
      </c>
      <c r="C12" s="42">
        <v>0</v>
      </c>
      <c r="D12" s="42">
        <v>0</v>
      </c>
      <c r="E12" s="42">
        <v>0</v>
      </c>
      <c r="F12" s="42"/>
      <c r="G12" s="42">
        <v>0</v>
      </c>
      <c r="H12" s="42">
        <v>0</v>
      </c>
      <c r="I12" s="44">
        <v>0</v>
      </c>
      <c r="J12" s="44">
        <v>0</v>
      </c>
      <c r="K12" s="44">
        <v>0</v>
      </c>
    </row>
    <row r="13" spans="1:12" ht="24" customHeight="1" x14ac:dyDescent="0.2">
      <c r="A13" s="14"/>
      <c r="B13" s="16" t="s">
        <v>31</v>
      </c>
      <c r="C13" s="43"/>
      <c r="D13" s="43"/>
      <c r="E13" s="43"/>
      <c r="F13" s="43"/>
      <c r="G13" s="43"/>
      <c r="H13" s="43"/>
      <c r="I13" s="45"/>
      <c r="J13" s="45"/>
      <c r="K13" s="45"/>
    </row>
    <row r="14" spans="1:12" ht="24" customHeight="1" x14ac:dyDescent="0.2">
      <c r="A14" s="12" t="s">
        <v>4</v>
      </c>
      <c r="B14" s="8" t="s">
        <v>32</v>
      </c>
      <c r="C14" s="30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2">
        <v>0</v>
      </c>
      <c r="J14" s="25">
        <v>0</v>
      </c>
      <c r="K14" s="25">
        <v>0</v>
      </c>
    </row>
    <row r="15" spans="1:12" ht="15.75" x14ac:dyDescent="0.2">
      <c r="A15" s="13"/>
      <c r="B15" s="15" t="s">
        <v>28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4">
        <v>0</v>
      </c>
      <c r="J15" s="44">
        <v>0</v>
      </c>
      <c r="K15" s="44">
        <v>0</v>
      </c>
    </row>
    <row r="16" spans="1:12" ht="24" customHeight="1" x14ac:dyDescent="0.2">
      <c r="A16" s="14"/>
      <c r="B16" s="16" t="s">
        <v>33</v>
      </c>
      <c r="C16" s="43"/>
      <c r="D16" s="43"/>
      <c r="E16" s="43"/>
      <c r="F16" s="43"/>
      <c r="G16" s="43"/>
      <c r="H16" s="43"/>
      <c r="I16" s="45"/>
      <c r="J16" s="45"/>
      <c r="K16" s="45"/>
    </row>
    <row r="17" spans="1:11" ht="15.75" x14ac:dyDescent="0.2">
      <c r="A17" s="12" t="s">
        <v>5</v>
      </c>
      <c r="B17" s="8" t="s">
        <v>34</v>
      </c>
      <c r="C17" s="30">
        <v>1</v>
      </c>
      <c r="D17" s="30">
        <v>1</v>
      </c>
      <c r="E17" s="30">
        <v>0</v>
      </c>
      <c r="F17" s="30">
        <v>2000</v>
      </c>
      <c r="G17" s="30">
        <v>1500</v>
      </c>
      <c r="H17" s="30">
        <v>0</v>
      </c>
      <c r="I17" s="26">
        <v>29643.27</v>
      </c>
      <c r="J17" s="22">
        <v>327.5</v>
      </c>
      <c r="K17" s="23">
        <v>0</v>
      </c>
    </row>
    <row r="18" spans="1:11" ht="15.75" x14ac:dyDescent="0.2">
      <c r="A18" s="13"/>
      <c r="B18" s="15" t="s">
        <v>28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4">
        <v>0</v>
      </c>
      <c r="J18" s="44">
        <v>0</v>
      </c>
      <c r="K18" s="44">
        <v>0</v>
      </c>
    </row>
    <row r="19" spans="1:11" ht="24" customHeight="1" x14ac:dyDescent="0.2">
      <c r="A19" s="14"/>
      <c r="B19" s="16" t="s">
        <v>33</v>
      </c>
      <c r="C19" s="43"/>
      <c r="D19" s="43"/>
      <c r="E19" s="43"/>
      <c r="F19" s="43"/>
      <c r="G19" s="43"/>
      <c r="H19" s="43"/>
      <c r="I19" s="45"/>
      <c r="J19" s="45"/>
      <c r="K19" s="45"/>
    </row>
    <row r="20" spans="1:11" ht="15.75" x14ac:dyDescent="0.2">
      <c r="A20" s="12" t="s">
        <v>6</v>
      </c>
      <c r="B20" s="8" t="s">
        <v>35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26">
        <v>0</v>
      </c>
      <c r="J20" s="22">
        <v>0</v>
      </c>
      <c r="K20" s="23">
        <v>0</v>
      </c>
    </row>
    <row r="21" spans="1:11" ht="15.75" x14ac:dyDescent="0.2">
      <c r="A21" s="13"/>
      <c r="B21" s="15" t="s">
        <v>28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4">
        <v>0</v>
      </c>
      <c r="J21" s="44">
        <v>0</v>
      </c>
      <c r="K21" s="44">
        <v>0</v>
      </c>
    </row>
    <row r="22" spans="1:11" ht="24" customHeight="1" x14ac:dyDescent="0.2">
      <c r="A22" s="14"/>
      <c r="B22" s="16" t="s">
        <v>33</v>
      </c>
      <c r="C22" s="43"/>
      <c r="D22" s="43"/>
      <c r="E22" s="43"/>
      <c r="F22" s="43"/>
      <c r="G22" s="43"/>
      <c r="H22" s="43"/>
      <c r="I22" s="45"/>
      <c r="J22" s="45"/>
      <c r="K22" s="45"/>
    </row>
    <row r="23" spans="1:11" ht="15.75" x14ac:dyDescent="0.2">
      <c r="A23" s="2" t="s">
        <v>7</v>
      </c>
      <c r="B23" s="8" t="s">
        <v>36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2">
        <v>0</v>
      </c>
      <c r="J23" s="22">
        <v>0</v>
      </c>
      <c r="K23" s="22">
        <v>0</v>
      </c>
    </row>
    <row r="26" spans="1:11" ht="15.75" x14ac:dyDescent="0.25">
      <c r="A26" s="10" t="s">
        <v>37</v>
      </c>
      <c r="B26" s="37" t="s">
        <v>39</v>
      </c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98.25" customHeight="1" x14ac:dyDescent="0.25">
      <c r="A27" s="11" t="s">
        <v>38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5.75" x14ac:dyDescent="0.25">
      <c r="A28" s="11" t="s">
        <v>42</v>
      </c>
      <c r="B28" s="35" t="s">
        <v>52</v>
      </c>
      <c r="C28" s="35"/>
      <c r="D28" s="35"/>
      <c r="E28" s="35"/>
      <c r="F28" s="35"/>
      <c r="G28" s="35"/>
      <c r="H28" s="35"/>
      <c r="I28" s="35"/>
      <c r="J28" s="35"/>
      <c r="K28" s="35"/>
    </row>
  </sheetData>
  <mergeCells count="55">
    <mergeCell ref="H21:H22"/>
    <mergeCell ref="I21:I22"/>
    <mergeCell ref="J21:J22"/>
    <mergeCell ref="K21:K22"/>
    <mergeCell ref="C21:C22"/>
    <mergeCell ref="D21:D22"/>
    <mergeCell ref="E21:E22"/>
    <mergeCell ref="F21:F22"/>
    <mergeCell ref="G21:G22"/>
    <mergeCell ref="H18:H19"/>
    <mergeCell ref="I18:I19"/>
    <mergeCell ref="J18:J19"/>
    <mergeCell ref="K18:K19"/>
    <mergeCell ref="C15:C16"/>
    <mergeCell ref="D15:D16"/>
    <mergeCell ref="E15:E16"/>
    <mergeCell ref="C18:C19"/>
    <mergeCell ref="D18:D19"/>
    <mergeCell ref="E18:E19"/>
    <mergeCell ref="F18:F19"/>
    <mergeCell ref="G18:G19"/>
    <mergeCell ref="F15:F16"/>
    <mergeCell ref="G15:G16"/>
    <mergeCell ref="I9:I10"/>
    <mergeCell ref="J9:J10"/>
    <mergeCell ref="K9:K10"/>
    <mergeCell ref="H12:H13"/>
    <mergeCell ref="I12:I13"/>
    <mergeCell ref="J12:J13"/>
    <mergeCell ref="K12:K13"/>
    <mergeCell ref="H15:H16"/>
    <mergeCell ref="I15:I16"/>
    <mergeCell ref="J15:J16"/>
    <mergeCell ref="K15:K16"/>
    <mergeCell ref="C12:C13"/>
    <mergeCell ref="D12:D13"/>
    <mergeCell ref="E12:E13"/>
    <mergeCell ref="F12:F13"/>
    <mergeCell ref="G12:G13"/>
    <mergeCell ref="B28:K28"/>
    <mergeCell ref="A6:B7"/>
    <mergeCell ref="B26:K26"/>
    <mergeCell ref="B27:K27"/>
    <mergeCell ref="F1:K1"/>
    <mergeCell ref="B4:K4"/>
    <mergeCell ref="C6:E6"/>
    <mergeCell ref="F6:H6"/>
    <mergeCell ref="I6:K6"/>
    <mergeCell ref="G2:K2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28"/>
  <sheetViews>
    <sheetView showGridLines="0" tabSelected="1" view="pageBreakPreview" zoomScale="80" zoomScaleNormal="100" zoomScaleSheetLayoutView="80" workbookViewId="0">
      <selection activeCell="K15" sqref="K15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33" t="s">
        <v>47</v>
      </c>
      <c r="G1" s="33"/>
      <c r="H1" s="33"/>
      <c r="I1" s="6"/>
    </row>
    <row r="2" spans="1:9" ht="55.5" customHeight="1" x14ac:dyDescent="0.2">
      <c r="E2" s="33" t="s">
        <v>45</v>
      </c>
      <c r="F2" s="33"/>
      <c r="G2" s="33"/>
      <c r="H2" s="33"/>
      <c r="I2" s="6"/>
    </row>
    <row r="3" spans="1:9" x14ac:dyDescent="0.2">
      <c r="B3" s="1"/>
      <c r="C3" s="1"/>
      <c r="D3" s="1"/>
      <c r="E3" s="1"/>
      <c r="F3" s="1"/>
      <c r="G3" s="1"/>
      <c r="H3" s="1"/>
    </row>
    <row r="4" spans="1:9" ht="77.25" customHeight="1" x14ac:dyDescent="0.2">
      <c r="B4" s="47" t="s">
        <v>53</v>
      </c>
      <c r="C4" s="47"/>
      <c r="D4" s="47"/>
      <c r="E4" s="47"/>
      <c r="F4" s="47"/>
      <c r="G4" s="47"/>
      <c r="H4" s="47"/>
    </row>
    <row r="5" spans="1:9" ht="15.75" x14ac:dyDescent="0.2">
      <c r="B5" s="9"/>
      <c r="C5" s="9"/>
      <c r="D5" s="9"/>
      <c r="E5" s="9"/>
      <c r="F5" s="9"/>
      <c r="G5" s="9"/>
      <c r="H5" s="9"/>
    </row>
    <row r="6" spans="1:9" ht="34.5" customHeight="1" x14ac:dyDescent="0.2">
      <c r="A6" s="36" t="s">
        <v>21</v>
      </c>
      <c r="B6" s="36"/>
      <c r="C6" s="36" t="s">
        <v>41</v>
      </c>
      <c r="D6" s="36"/>
      <c r="E6" s="36"/>
      <c r="F6" s="36" t="s">
        <v>23</v>
      </c>
      <c r="G6" s="36"/>
      <c r="H6" s="36"/>
    </row>
    <row r="7" spans="1:9" ht="46.5" customHeight="1" x14ac:dyDescent="0.2">
      <c r="A7" s="36"/>
      <c r="B7" s="36"/>
      <c r="C7" s="5" t="s">
        <v>1</v>
      </c>
      <c r="D7" s="5" t="s">
        <v>25</v>
      </c>
      <c r="E7" s="5" t="s">
        <v>26</v>
      </c>
      <c r="F7" s="5" t="s">
        <v>1</v>
      </c>
      <c r="G7" s="5" t="s">
        <v>25</v>
      </c>
      <c r="H7" s="5" t="s">
        <v>26</v>
      </c>
    </row>
    <row r="8" spans="1:9" ht="48.75" customHeight="1" x14ac:dyDescent="0.2">
      <c r="A8" s="12" t="s">
        <v>3</v>
      </c>
      <c r="B8" s="8" t="s">
        <v>27</v>
      </c>
      <c r="C8" s="30">
        <v>133</v>
      </c>
      <c r="D8" s="30">
        <v>0</v>
      </c>
      <c r="E8" s="30">
        <v>0</v>
      </c>
      <c r="F8" s="30">
        <v>1290</v>
      </c>
      <c r="G8" s="30">
        <v>0</v>
      </c>
      <c r="H8" s="30">
        <v>0</v>
      </c>
    </row>
    <row r="9" spans="1:9" ht="15.75" x14ac:dyDescent="0.2">
      <c r="A9" s="13"/>
      <c r="B9" s="15" t="s">
        <v>28</v>
      </c>
      <c r="C9" s="42">
        <v>8</v>
      </c>
      <c r="D9" s="42">
        <v>0</v>
      </c>
      <c r="E9" s="42">
        <v>0</v>
      </c>
      <c r="F9" s="42">
        <v>102</v>
      </c>
      <c r="G9" s="42">
        <v>0</v>
      </c>
      <c r="H9" s="42">
        <v>0</v>
      </c>
    </row>
    <row r="10" spans="1:9" ht="24" customHeight="1" x14ac:dyDescent="0.2">
      <c r="A10" s="14"/>
      <c r="B10" s="16" t="s">
        <v>29</v>
      </c>
      <c r="C10" s="43"/>
      <c r="D10" s="43"/>
      <c r="E10" s="43"/>
      <c r="F10" s="43"/>
      <c r="G10" s="43"/>
      <c r="H10" s="43"/>
    </row>
    <row r="11" spans="1:9" ht="24" customHeight="1" x14ac:dyDescent="0.2">
      <c r="A11" s="12" t="s">
        <v>0</v>
      </c>
      <c r="B11" s="8" t="s">
        <v>30</v>
      </c>
      <c r="C11" s="30">
        <v>19</v>
      </c>
      <c r="D11" s="30">
        <v>1</v>
      </c>
      <c r="E11" s="30">
        <v>0</v>
      </c>
      <c r="F11" s="30">
        <v>1996</v>
      </c>
      <c r="G11" s="30">
        <v>150</v>
      </c>
      <c r="H11" s="30">
        <v>0</v>
      </c>
    </row>
    <row r="12" spans="1:9" ht="15.75" x14ac:dyDescent="0.2">
      <c r="A12" s="13"/>
      <c r="B12" s="15" t="s">
        <v>28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</row>
    <row r="13" spans="1:9" ht="24" customHeight="1" x14ac:dyDescent="0.2">
      <c r="A13" s="14"/>
      <c r="B13" s="16" t="s">
        <v>31</v>
      </c>
      <c r="C13" s="43"/>
      <c r="D13" s="43"/>
      <c r="E13" s="43"/>
      <c r="F13" s="43"/>
      <c r="G13" s="43"/>
      <c r="H13" s="43"/>
    </row>
    <row r="14" spans="1:9" ht="24" customHeight="1" x14ac:dyDescent="0.2">
      <c r="A14" s="12" t="s">
        <v>4</v>
      </c>
      <c r="B14" s="8" t="s">
        <v>32</v>
      </c>
      <c r="C14" s="30">
        <v>1</v>
      </c>
      <c r="D14" s="30">
        <v>3</v>
      </c>
      <c r="E14" s="30">
        <v>0</v>
      </c>
      <c r="F14" s="30">
        <v>200</v>
      </c>
      <c r="G14" s="30">
        <v>950</v>
      </c>
      <c r="H14" s="30">
        <v>0</v>
      </c>
    </row>
    <row r="15" spans="1:9" ht="15.75" x14ac:dyDescent="0.2">
      <c r="A15" s="13"/>
      <c r="B15" s="15" t="s">
        <v>28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</row>
    <row r="16" spans="1:9" ht="24" customHeight="1" x14ac:dyDescent="0.2">
      <c r="A16" s="14"/>
      <c r="B16" s="16" t="s">
        <v>33</v>
      </c>
      <c r="C16" s="43"/>
      <c r="D16" s="43"/>
      <c r="E16" s="43"/>
      <c r="F16" s="43"/>
      <c r="G16" s="43"/>
      <c r="H16" s="43"/>
    </row>
    <row r="17" spans="1:8" ht="15.75" x14ac:dyDescent="0.2">
      <c r="A17" s="12" t="s">
        <v>5</v>
      </c>
      <c r="B17" s="8" t="s">
        <v>34</v>
      </c>
      <c r="C17" s="30">
        <v>1</v>
      </c>
      <c r="D17" s="30">
        <v>2</v>
      </c>
      <c r="E17" s="30">
        <v>0</v>
      </c>
      <c r="F17" s="30">
        <v>2000</v>
      </c>
      <c r="G17" s="30">
        <v>3000</v>
      </c>
      <c r="H17" s="30">
        <v>0</v>
      </c>
    </row>
    <row r="18" spans="1:8" ht="15.75" x14ac:dyDescent="0.2">
      <c r="A18" s="13"/>
      <c r="B18" s="15" t="s">
        <v>28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</row>
    <row r="19" spans="1:8" ht="24" customHeight="1" x14ac:dyDescent="0.2">
      <c r="A19" s="14"/>
      <c r="B19" s="16" t="s">
        <v>33</v>
      </c>
      <c r="C19" s="43"/>
      <c r="D19" s="43"/>
      <c r="E19" s="43"/>
      <c r="F19" s="43"/>
      <c r="G19" s="43"/>
      <c r="H19" s="43"/>
    </row>
    <row r="20" spans="1:8" ht="15.75" x14ac:dyDescent="0.2">
      <c r="A20" s="12" t="s">
        <v>6</v>
      </c>
      <c r="B20" s="8" t="s">
        <v>35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</row>
    <row r="21" spans="1:8" ht="15.75" x14ac:dyDescent="0.2">
      <c r="A21" s="13"/>
      <c r="B21" s="15" t="s">
        <v>28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</row>
    <row r="22" spans="1:8" ht="24" customHeight="1" x14ac:dyDescent="0.2">
      <c r="A22" s="14"/>
      <c r="B22" s="16" t="s">
        <v>33</v>
      </c>
      <c r="C22" s="43"/>
      <c r="D22" s="46"/>
      <c r="E22" s="46"/>
      <c r="F22" s="46"/>
      <c r="G22" s="46"/>
      <c r="H22" s="46"/>
    </row>
    <row r="23" spans="1:8" ht="15.75" x14ac:dyDescent="0.2">
      <c r="A23" s="2" t="s">
        <v>7</v>
      </c>
      <c r="B23" s="8" t="s">
        <v>36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6" spans="1:8" ht="15.75" x14ac:dyDescent="0.25">
      <c r="A26" s="10" t="s">
        <v>37</v>
      </c>
      <c r="B26" s="37" t="s">
        <v>39</v>
      </c>
      <c r="C26" s="37"/>
      <c r="D26" s="37"/>
      <c r="E26" s="37"/>
      <c r="F26" s="37"/>
      <c r="G26" s="37"/>
      <c r="H26" s="37"/>
    </row>
    <row r="27" spans="1:8" ht="98.25" customHeight="1" x14ac:dyDescent="0.25">
      <c r="A27" s="11" t="s">
        <v>38</v>
      </c>
      <c r="B27" s="38" t="s">
        <v>40</v>
      </c>
      <c r="C27" s="38"/>
      <c r="D27" s="38"/>
      <c r="E27" s="38"/>
      <c r="F27" s="38"/>
      <c r="G27" s="38"/>
      <c r="H27" s="38"/>
    </row>
    <row r="28" spans="1:8" ht="15.75" x14ac:dyDescent="0.25">
      <c r="A28" s="11" t="s">
        <v>42</v>
      </c>
      <c r="B28" s="35" t="s">
        <v>52</v>
      </c>
      <c r="C28" s="35"/>
      <c r="D28" s="35"/>
      <c r="E28" s="35"/>
      <c r="F28" s="35"/>
      <c r="G28" s="35"/>
      <c r="H28" s="35"/>
    </row>
  </sheetData>
  <mergeCells count="39">
    <mergeCell ref="E2:H2"/>
    <mergeCell ref="B28:H28"/>
    <mergeCell ref="B26:H26"/>
    <mergeCell ref="B27:H27"/>
    <mergeCell ref="F1:H1"/>
    <mergeCell ref="B4:H4"/>
    <mergeCell ref="A6:B7"/>
    <mergeCell ref="C6:E6"/>
    <mergeCell ref="F6:H6"/>
    <mergeCell ref="D12:D13"/>
    <mergeCell ref="G12:G13"/>
    <mergeCell ref="C12:C13"/>
    <mergeCell ref="E12:E13"/>
    <mergeCell ref="D9:D10"/>
    <mergeCell ref="E9:E10"/>
    <mergeCell ref="G9:G10"/>
    <mergeCell ref="H9:H10"/>
    <mergeCell ref="H12:H13"/>
    <mergeCell ref="C15:C16"/>
    <mergeCell ref="D15:D16"/>
    <mergeCell ref="E15:E16"/>
    <mergeCell ref="F15:F16"/>
    <mergeCell ref="G15:G16"/>
    <mergeCell ref="H15:H16"/>
    <mergeCell ref="C9:C10"/>
    <mergeCell ref="F9:F10"/>
    <mergeCell ref="F12:F13"/>
    <mergeCell ref="H18:H19"/>
    <mergeCell ref="C21:C22"/>
    <mergeCell ref="D21:D22"/>
    <mergeCell ref="E21:E22"/>
    <mergeCell ref="F21:F22"/>
    <mergeCell ref="G21:G22"/>
    <mergeCell ref="H21:H22"/>
    <mergeCell ref="C18:C19"/>
    <mergeCell ref="D18:D19"/>
    <mergeCell ref="E18:E19"/>
    <mergeCell ref="F18:F19"/>
    <mergeCell ref="G18:G19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 2</vt:lpstr>
      <vt:lpstr>Приложение 3</vt:lpstr>
      <vt:lpstr>2020</vt:lpstr>
      <vt:lpstr>2021</vt:lpstr>
      <vt:lpstr>2022</vt:lpstr>
      <vt:lpstr>Приложение 4</vt:lpstr>
      <vt:lpstr>Приложение 5</vt:lpstr>
      <vt:lpstr>'2020'!Область_печати</vt:lpstr>
      <vt:lpstr>'2021'!Область_печати</vt:lpstr>
      <vt:lpstr>'2022'!Область_печати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2022-10-15T15:53:44Z</cp:lastPrinted>
  <dcterms:created xsi:type="dcterms:W3CDTF">2006-07-26T11:25:38Z</dcterms:created>
  <dcterms:modified xsi:type="dcterms:W3CDTF">2023-10-19T10:15:44Z</dcterms:modified>
</cp:coreProperties>
</file>